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35" windowWidth="12120" windowHeight="9120" activeTab="0"/>
  </bookViews>
  <sheets>
    <sheet name="1 period call" sheetId="1" r:id="rId1"/>
    <sheet name="1 period put" sheetId="2" r:id="rId2"/>
    <sheet name="2 period call" sheetId="3" r:id="rId3"/>
    <sheet name="2 period put" sheetId="4" r:id="rId4"/>
    <sheet name="3 period call" sheetId="5" r:id="rId5"/>
    <sheet name="3 period put" sheetId="6" r:id="rId6"/>
  </sheets>
  <definedNames/>
  <calcPr fullCalcOnLoad="1"/>
</workbook>
</file>

<file path=xl/sharedStrings.xml><?xml version="1.0" encoding="utf-8"?>
<sst xmlns="http://schemas.openxmlformats.org/spreadsheetml/2006/main" count="106" uniqueCount="21">
  <si>
    <t>Asset</t>
  </si>
  <si>
    <t>Interest rate</t>
  </si>
  <si>
    <t>Strike</t>
  </si>
  <si>
    <t>u</t>
  </si>
  <si>
    <t>Risk-neutral p</t>
  </si>
  <si>
    <t>Stock</t>
  </si>
  <si>
    <t>Delta</t>
  </si>
  <si>
    <t>Option</t>
  </si>
  <si>
    <t>Color coding…</t>
  </si>
  <si>
    <t>One timestep</t>
  </si>
  <si>
    <t>Discount factor</t>
  </si>
  <si>
    <t>One step in the binomial model</t>
  </si>
  <si>
    <t>Two timesteps</t>
  </si>
  <si>
    <t>Three timesteps</t>
  </si>
  <si>
    <t>d</t>
  </si>
  <si>
    <t>expiration</t>
  </si>
  <si>
    <t>before expiration</t>
  </si>
  <si>
    <t>Two steps in the binomial model</t>
  </si>
  <si>
    <t>Three steps in the binomial model</t>
  </si>
  <si>
    <t>dt</t>
  </si>
  <si>
    <t>q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</si>
</sst>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"/>
    <numFmt numFmtId="173" formatCode="&quot;$&quot;#,##0.00"/>
    <numFmt numFmtId="174" formatCode="&quot;$&quot;#,##0.0000"/>
    <numFmt numFmtId="175" formatCode="0.000"/>
    <numFmt numFmtId="176" formatCode="&quot;$&quot;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72" fontId="1" fillId="34" borderId="0" xfId="0" applyNumberFormat="1" applyFont="1" applyFill="1" applyAlignment="1">
      <alignment horizontal="center"/>
    </xf>
    <xf numFmtId="173" fontId="1" fillId="35" borderId="0" xfId="0" applyNumberFormat="1" applyFont="1" applyFill="1" applyAlignment="1">
      <alignment horizontal="center"/>
    </xf>
    <xf numFmtId="10" fontId="1" fillId="34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/>
    </xf>
    <xf numFmtId="9" fontId="1" fillId="36" borderId="0" xfId="0" applyNumberFormat="1" applyFont="1" applyFill="1" applyAlignment="1">
      <alignment/>
    </xf>
    <xf numFmtId="176" fontId="1" fillId="36" borderId="0" xfId="0" applyNumberFormat="1" applyFont="1" applyFill="1" applyAlignment="1">
      <alignment/>
    </xf>
    <xf numFmtId="173" fontId="1" fillId="33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85725</xdr:rowOff>
    </xdr:from>
    <xdr:to>
      <xdr:col>7</xdr:col>
      <xdr:colOff>542925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3952875" y="923925"/>
          <a:ext cx="1076325" cy="4953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104775</xdr:rowOff>
    </xdr:from>
    <xdr:to>
      <xdr:col>7</xdr:col>
      <xdr:colOff>552450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3952875" y="1428750"/>
          <a:ext cx="108585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85725</xdr:rowOff>
    </xdr:from>
    <xdr:to>
      <xdr:col>7</xdr:col>
      <xdr:colOff>542925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3952875" y="923925"/>
          <a:ext cx="1076325" cy="4953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104775</xdr:rowOff>
    </xdr:from>
    <xdr:to>
      <xdr:col>7</xdr:col>
      <xdr:colOff>552450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3952875" y="1428750"/>
          <a:ext cx="1085850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85725</xdr:rowOff>
    </xdr:from>
    <xdr:to>
      <xdr:col>6</xdr:col>
      <xdr:colOff>542925</xdr:colOff>
      <xdr:row>13</xdr:row>
      <xdr:rowOff>114300</xdr:rowOff>
    </xdr:to>
    <xdr:sp>
      <xdr:nvSpPr>
        <xdr:cNvPr id="1" name="Line 11"/>
        <xdr:cNvSpPr>
          <a:spLocks/>
        </xdr:cNvSpPr>
      </xdr:nvSpPr>
      <xdr:spPr>
        <a:xfrm flipV="1">
          <a:off x="5000625" y="173355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123825</xdr:rowOff>
    </xdr:from>
    <xdr:to>
      <xdr:col>6</xdr:col>
      <xdr:colOff>552450</xdr:colOff>
      <xdr:row>16</xdr:row>
      <xdr:rowOff>76200</xdr:rowOff>
    </xdr:to>
    <xdr:sp>
      <xdr:nvSpPr>
        <xdr:cNvPr id="2" name="Line 12"/>
        <xdr:cNvSpPr>
          <a:spLocks/>
        </xdr:cNvSpPr>
      </xdr:nvSpPr>
      <xdr:spPr>
        <a:xfrm>
          <a:off x="5000625" y="225742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85725</xdr:rowOff>
    </xdr:from>
    <xdr:to>
      <xdr:col>8</xdr:col>
      <xdr:colOff>542925</xdr:colOff>
      <xdr:row>10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6734175" y="124777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10</xdr:row>
      <xdr:rowOff>123825</xdr:rowOff>
    </xdr:from>
    <xdr:to>
      <xdr:col>8</xdr:col>
      <xdr:colOff>552450</xdr:colOff>
      <xdr:row>13</xdr:row>
      <xdr:rowOff>76200</xdr:rowOff>
    </xdr:to>
    <xdr:sp>
      <xdr:nvSpPr>
        <xdr:cNvPr id="4" name="Line 14"/>
        <xdr:cNvSpPr>
          <a:spLocks/>
        </xdr:cNvSpPr>
      </xdr:nvSpPr>
      <xdr:spPr>
        <a:xfrm>
          <a:off x="6734175" y="177165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85725</xdr:rowOff>
    </xdr:from>
    <xdr:to>
      <xdr:col>8</xdr:col>
      <xdr:colOff>542925</xdr:colOff>
      <xdr:row>16</xdr:row>
      <xdr:rowOff>114300</xdr:rowOff>
    </xdr:to>
    <xdr:sp>
      <xdr:nvSpPr>
        <xdr:cNvPr id="5" name="Line 15"/>
        <xdr:cNvSpPr>
          <a:spLocks/>
        </xdr:cNvSpPr>
      </xdr:nvSpPr>
      <xdr:spPr>
        <a:xfrm flipV="1">
          <a:off x="6734175" y="221932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123825</xdr:rowOff>
    </xdr:from>
    <xdr:to>
      <xdr:col>8</xdr:col>
      <xdr:colOff>552450</xdr:colOff>
      <xdr:row>19</xdr:row>
      <xdr:rowOff>76200</xdr:rowOff>
    </xdr:to>
    <xdr:sp>
      <xdr:nvSpPr>
        <xdr:cNvPr id="6" name="Line 16"/>
        <xdr:cNvSpPr>
          <a:spLocks/>
        </xdr:cNvSpPr>
      </xdr:nvSpPr>
      <xdr:spPr>
        <a:xfrm>
          <a:off x="6734175" y="274320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85725</xdr:rowOff>
    </xdr:from>
    <xdr:to>
      <xdr:col>6</xdr:col>
      <xdr:colOff>542925</xdr:colOff>
      <xdr:row>13</xdr:row>
      <xdr:rowOff>114300</xdr:rowOff>
    </xdr:to>
    <xdr:sp>
      <xdr:nvSpPr>
        <xdr:cNvPr id="1" name="Line 11"/>
        <xdr:cNvSpPr>
          <a:spLocks/>
        </xdr:cNvSpPr>
      </xdr:nvSpPr>
      <xdr:spPr>
        <a:xfrm flipV="1">
          <a:off x="5000625" y="173355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123825</xdr:rowOff>
    </xdr:from>
    <xdr:to>
      <xdr:col>6</xdr:col>
      <xdr:colOff>552450</xdr:colOff>
      <xdr:row>16</xdr:row>
      <xdr:rowOff>76200</xdr:rowOff>
    </xdr:to>
    <xdr:sp>
      <xdr:nvSpPr>
        <xdr:cNvPr id="2" name="Line 12"/>
        <xdr:cNvSpPr>
          <a:spLocks/>
        </xdr:cNvSpPr>
      </xdr:nvSpPr>
      <xdr:spPr>
        <a:xfrm>
          <a:off x="5000625" y="225742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85725</xdr:rowOff>
    </xdr:from>
    <xdr:to>
      <xdr:col>8</xdr:col>
      <xdr:colOff>542925</xdr:colOff>
      <xdr:row>10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6734175" y="124777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10</xdr:row>
      <xdr:rowOff>123825</xdr:rowOff>
    </xdr:from>
    <xdr:to>
      <xdr:col>8</xdr:col>
      <xdr:colOff>552450</xdr:colOff>
      <xdr:row>13</xdr:row>
      <xdr:rowOff>76200</xdr:rowOff>
    </xdr:to>
    <xdr:sp>
      <xdr:nvSpPr>
        <xdr:cNvPr id="4" name="Line 14"/>
        <xdr:cNvSpPr>
          <a:spLocks/>
        </xdr:cNvSpPr>
      </xdr:nvSpPr>
      <xdr:spPr>
        <a:xfrm>
          <a:off x="6734175" y="177165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85725</xdr:rowOff>
    </xdr:from>
    <xdr:to>
      <xdr:col>8</xdr:col>
      <xdr:colOff>542925</xdr:colOff>
      <xdr:row>16</xdr:row>
      <xdr:rowOff>114300</xdr:rowOff>
    </xdr:to>
    <xdr:sp>
      <xdr:nvSpPr>
        <xdr:cNvPr id="5" name="Line 15"/>
        <xdr:cNvSpPr>
          <a:spLocks/>
        </xdr:cNvSpPr>
      </xdr:nvSpPr>
      <xdr:spPr>
        <a:xfrm flipV="1">
          <a:off x="6734175" y="221932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123825</xdr:rowOff>
    </xdr:from>
    <xdr:to>
      <xdr:col>8</xdr:col>
      <xdr:colOff>552450</xdr:colOff>
      <xdr:row>19</xdr:row>
      <xdr:rowOff>76200</xdr:rowOff>
    </xdr:to>
    <xdr:sp>
      <xdr:nvSpPr>
        <xdr:cNvPr id="6" name="Line 16"/>
        <xdr:cNvSpPr>
          <a:spLocks/>
        </xdr:cNvSpPr>
      </xdr:nvSpPr>
      <xdr:spPr>
        <a:xfrm>
          <a:off x="6734175" y="274320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16</xdr:row>
      <xdr:rowOff>85725</xdr:rowOff>
    </xdr:from>
    <xdr:to>
      <xdr:col>10</xdr:col>
      <xdr:colOff>542925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524625" y="270510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123825</xdr:rowOff>
    </xdr:from>
    <xdr:to>
      <xdr:col>10</xdr:col>
      <xdr:colOff>552450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524625" y="322897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85725</xdr:rowOff>
    </xdr:from>
    <xdr:to>
      <xdr:col>10</xdr:col>
      <xdr:colOff>542925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6524625" y="76200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123825</xdr:rowOff>
    </xdr:from>
    <xdr:to>
      <xdr:col>10</xdr:col>
      <xdr:colOff>552450</xdr:colOff>
      <xdr:row>10</xdr:row>
      <xdr:rowOff>76200</xdr:rowOff>
    </xdr:to>
    <xdr:sp>
      <xdr:nvSpPr>
        <xdr:cNvPr id="4" name="Line 6"/>
        <xdr:cNvSpPr>
          <a:spLocks/>
        </xdr:cNvSpPr>
      </xdr:nvSpPr>
      <xdr:spPr>
        <a:xfrm>
          <a:off x="6524625" y="128587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85725</xdr:rowOff>
    </xdr:from>
    <xdr:to>
      <xdr:col>10</xdr:col>
      <xdr:colOff>542925</xdr:colOff>
      <xdr:row>13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6524625" y="173355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13</xdr:row>
      <xdr:rowOff>123825</xdr:rowOff>
    </xdr:from>
    <xdr:to>
      <xdr:col>10</xdr:col>
      <xdr:colOff>552450</xdr:colOff>
      <xdr:row>16</xdr:row>
      <xdr:rowOff>76200</xdr:rowOff>
    </xdr:to>
    <xdr:sp>
      <xdr:nvSpPr>
        <xdr:cNvPr id="6" name="Line 10"/>
        <xdr:cNvSpPr>
          <a:spLocks/>
        </xdr:cNvSpPr>
      </xdr:nvSpPr>
      <xdr:spPr>
        <a:xfrm>
          <a:off x="6524625" y="225742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542925</xdr:colOff>
      <xdr:row>13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4086225" y="173355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123825</xdr:rowOff>
    </xdr:from>
    <xdr:to>
      <xdr:col>6</xdr:col>
      <xdr:colOff>552450</xdr:colOff>
      <xdr:row>16</xdr:row>
      <xdr:rowOff>76200</xdr:rowOff>
    </xdr:to>
    <xdr:sp>
      <xdr:nvSpPr>
        <xdr:cNvPr id="8" name="Line 12"/>
        <xdr:cNvSpPr>
          <a:spLocks/>
        </xdr:cNvSpPr>
      </xdr:nvSpPr>
      <xdr:spPr>
        <a:xfrm>
          <a:off x="4086225" y="225742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85725</xdr:rowOff>
    </xdr:from>
    <xdr:to>
      <xdr:col>8</xdr:col>
      <xdr:colOff>542925</xdr:colOff>
      <xdr:row>10</xdr:row>
      <xdr:rowOff>114300</xdr:rowOff>
    </xdr:to>
    <xdr:sp>
      <xdr:nvSpPr>
        <xdr:cNvPr id="9" name="Line 13"/>
        <xdr:cNvSpPr>
          <a:spLocks/>
        </xdr:cNvSpPr>
      </xdr:nvSpPr>
      <xdr:spPr>
        <a:xfrm flipV="1">
          <a:off x="5305425" y="124777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10</xdr:row>
      <xdr:rowOff>123825</xdr:rowOff>
    </xdr:from>
    <xdr:to>
      <xdr:col>8</xdr:col>
      <xdr:colOff>552450</xdr:colOff>
      <xdr:row>13</xdr:row>
      <xdr:rowOff>76200</xdr:rowOff>
    </xdr:to>
    <xdr:sp>
      <xdr:nvSpPr>
        <xdr:cNvPr id="10" name="Line 14"/>
        <xdr:cNvSpPr>
          <a:spLocks/>
        </xdr:cNvSpPr>
      </xdr:nvSpPr>
      <xdr:spPr>
        <a:xfrm>
          <a:off x="5305425" y="177165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85725</xdr:rowOff>
    </xdr:from>
    <xdr:to>
      <xdr:col>8</xdr:col>
      <xdr:colOff>542925</xdr:colOff>
      <xdr:row>16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5305425" y="221932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123825</xdr:rowOff>
    </xdr:from>
    <xdr:to>
      <xdr:col>8</xdr:col>
      <xdr:colOff>552450</xdr:colOff>
      <xdr:row>19</xdr:row>
      <xdr:rowOff>76200</xdr:rowOff>
    </xdr:to>
    <xdr:sp>
      <xdr:nvSpPr>
        <xdr:cNvPr id="12" name="Line 16"/>
        <xdr:cNvSpPr>
          <a:spLocks/>
        </xdr:cNvSpPr>
      </xdr:nvSpPr>
      <xdr:spPr>
        <a:xfrm>
          <a:off x="5305425" y="274320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16</xdr:row>
      <xdr:rowOff>85725</xdr:rowOff>
    </xdr:from>
    <xdr:to>
      <xdr:col>10</xdr:col>
      <xdr:colOff>542925</xdr:colOff>
      <xdr:row>19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524625" y="270510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123825</xdr:rowOff>
    </xdr:from>
    <xdr:to>
      <xdr:col>10</xdr:col>
      <xdr:colOff>552450</xdr:colOff>
      <xdr:row>22</xdr:row>
      <xdr:rowOff>76200</xdr:rowOff>
    </xdr:to>
    <xdr:sp>
      <xdr:nvSpPr>
        <xdr:cNvPr id="2" name="Line 2"/>
        <xdr:cNvSpPr>
          <a:spLocks/>
        </xdr:cNvSpPr>
      </xdr:nvSpPr>
      <xdr:spPr>
        <a:xfrm>
          <a:off x="6524625" y="322897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4</xdr:row>
      <xdr:rowOff>85725</xdr:rowOff>
    </xdr:from>
    <xdr:to>
      <xdr:col>10</xdr:col>
      <xdr:colOff>542925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6524625" y="76200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7</xdr:row>
      <xdr:rowOff>123825</xdr:rowOff>
    </xdr:from>
    <xdr:to>
      <xdr:col>10</xdr:col>
      <xdr:colOff>552450</xdr:colOff>
      <xdr:row>10</xdr:row>
      <xdr:rowOff>76200</xdr:rowOff>
    </xdr:to>
    <xdr:sp>
      <xdr:nvSpPr>
        <xdr:cNvPr id="4" name="Line 6"/>
        <xdr:cNvSpPr>
          <a:spLocks/>
        </xdr:cNvSpPr>
      </xdr:nvSpPr>
      <xdr:spPr>
        <a:xfrm>
          <a:off x="6524625" y="128587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10</xdr:row>
      <xdr:rowOff>85725</xdr:rowOff>
    </xdr:from>
    <xdr:to>
      <xdr:col>10</xdr:col>
      <xdr:colOff>542925</xdr:colOff>
      <xdr:row>13</xdr:row>
      <xdr:rowOff>114300</xdr:rowOff>
    </xdr:to>
    <xdr:sp>
      <xdr:nvSpPr>
        <xdr:cNvPr id="5" name="Line 9"/>
        <xdr:cNvSpPr>
          <a:spLocks/>
        </xdr:cNvSpPr>
      </xdr:nvSpPr>
      <xdr:spPr>
        <a:xfrm flipV="1">
          <a:off x="6524625" y="173355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13</xdr:row>
      <xdr:rowOff>123825</xdr:rowOff>
    </xdr:from>
    <xdr:to>
      <xdr:col>10</xdr:col>
      <xdr:colOff>552450</xdr:colOff>
      <xdr:row>16</xdr:row>
      <xdr:rowOff>76200</xdr:rowOff>
    </xdr:to>
    <xdr:sp>
      <xdr:nvSpPr>
        <xdr:cNvPr id="6" name="Line 10"/>
        <xdr:cNvSpPr>
          <a:spLocks/>
        </xdr:cNvSpPr>
      </xdr:nvSpPr>
      <xdr:spPr>
        <a:xfrm>
          <a:off x="6524625" y="225742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542925</xdr:colOff>
      <xdr:row>13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4086225" y="1733550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123825</xdr:rowOff>
    </xdr:from>
    <xdr:to>
      <xdr:col>6</xdr:col>
      <xdr:colOff>552450</xdr:colOff>
      <xdr:row>16</xdr:row>
      <xdr:rowOff>76200</xdr:rowOff>
    </xdr:to>
    <xdr:sp>
      <xdr:nvSpPr>
        <xdr:cNvPr id="8" name="Line 12"/>
        <xdr:cNvSpPr>
          <a:spLocks/>
        </xdr:cNvSpPr>
      </xdr:nvSpPr>
      <xdr:spPr>
        <a:xfrm>
          <a:off x="4086225" y="2257425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7</xdr:row>
      <xdr:rowOff>85725</xdr:rowOff>
    </xdr:from>
    <xdr:to>
      <xdr:col>8</xdr:col>
      <xdr:colOff>542925</xdr:colOff>
      <xdr:row>10</xdr:row>
      <xdr:rowOff>114300</xdr:rowOff>
    </xdr:to>
    <xdr:sp>
      <xdr:nvSpPr>
        <xdr:cNvPr id="9" name="Line 13"/>
        <xdr:cNvSpPr>
          <a:spLocks/>
        </xdr:cNvSpPr>
      </xdr:nvSpPr>
      <xdr:spPr>
        <a:xfrm flipV="1">
          <a:off x="5305425" y="124777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10</xdr:row>
      <xdr:rowOff>123825</xdr:rowOff>
    </xdr:from>
    <xdr:to>
      <xdr:col>8</xdr:col>
      <xdr:colOff>552450</xdr:colOff>
      <xdr:row>13</xdr:row>
      <xdr:rowOff>76200</xdr:rowOff>
    </xdr:to>
    <xdr:sp>
      <xdr:nvSpPr>
        <xdr:cNvPr id="10" name="Line 14"/>
        <xdr:cNvSpPr>
          <a:spLocks/>
        </xdr:cNvSpPr>
      </xdr:nvSpPr>
      <xdr:spPr>
        <a:xfrm>
          <a:off x="5305425" y="177165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85725</xdr:rowOff>
    </xdr:from>
    <xdr:to>
      <xdr:col>8</xdr:col>
      <xdr:colOff>542925</xdr:colOff>
      <xdr:row>16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5305425" y="2219325"/>
          <a:ext cx="419100" cy="5143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16</xdr:row>
      <xdr:rowOff>123825</xdr:rowOff>
    </xdr:from>
    <xdr:to>
      <xdr:col>8</xdr:col>
      <xdr:colOff>552450</xdr:colOff>
      <xdr:row>19</xdr:row>
      <xdr:rowOff>76200</xdr:rowOff>
    </xdr:to>
    <xdr:sp>
      <xdr:nvSpPr>
        <xdr:cNvPr id="12" name="Line 16"/>
        <xdr:cNvSpPr>
          <a:spLocks/>
        </xdr:cNvSpPr>
      </xdr:nvSpPr>
      <xdr:spPr>
        <a:xfrm>
          <a:off x="5305425" y="2743200"/>
          <a:ext cx="4286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showGridLines="0" tabSelected="1" zoomScale="180" zoomScaleNormal="180" zoomScalePageLayoutView="0"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</cols>
  <sheetData>
    <row r="1" ht="15">
      <c r="A1" s="8" t="s">
        <v>11</v>
      </c>
    </row>
    <row r="3" spans="2:9" ht="12.75">
      <c r="B3" s="3" t="s">
        <v>0</v>
      </c>
      <c r="C3" s="14">
        <v>100</v>
      </c>
      <c r="F3" s="7" t="s">
        <v>9</v>
      </c>
      <c r="I3" s="7" t="s">
        <v>15</v>
      </c>
    </row>
    <row r="4" ht="12.75">
      <c r="F4" s="7" t="s">
        <v>16</v>
      </c>
    </row>
    <row r="5" spans="2:9" ht="12.75">
      <c r="B5" s="3" t="s">
        <v>3</v>
      </c>
      <c r="C5" s="2">
        <v>1.05</v>
      </c>
      <c r="I5" s="15">
        <f>C5*F8</f>
        <v>105</v>
      </c>
    </row>
    <row r="6" spans="2:9" ht="12.75">
      <c r="B6" s="3" t="s">
        <v>14</v>
      </c>
      <c r="C6" s="2">
        <v>0.95</v>
      </c>
      <c r="I6" s="5"/>
    </row>
    <row r="7" spans="2:9" ht="12.75">
      <c r="B7" s="3" t="s">
        <v>20</v>
      </c>
      <c r="C7" s="12">
        <f>(EXP(C9*C8)-C6)/(C5-C6)</f>
        <v>0.5417535929111845</v>
      </c>
      <c r="I7" s="10">
        <f>MAX(I5-C13,0)</f>
        <v>5</v>
      </c>
    </row>
    <row r="8" spans="2:6" ht="12.75">
      <c r="B8" s="3" t="s">
        <v>19</v>
      </c>
      <c r="C8" s="16">
        <f>1/12</f>
        <v>0.08333333333333333</v>
      </c>
      <c r="F8" s="15">
        <f>C3</f>
        <v>100</v>
      </c>
    </row>
    <row r="9" spans="2:6" ht="12.75">
      <c r="B9" s="3" t="s">
        <v>1</v>
      </c>
      <c r="C9" s="13">
        <v>0.05</v>
      </c>
      <c r="F9" s="11">
        <f>(I7-I13)/(I5-I11)</f>
        <v>0.5</v>
      </c>
    </row>
    <row r="10" ht="12.75">
      <c r="F10" s="10">
        <f>C11*(C7*I7+(1-C7)*I13)</f>
        <v>2.6975049123572736</v>
      </c>
    </row>
    <row r="11" spans="2:9" ht="12.75">
      <c r="B11" s="3" t="s">
        <v>10</v>
      </c>
      <c r="C11" s="12">
        <f>EXP(-C9*C8)</f>
        <v>0.99584200184511</v>
      </c>
      <c r="I11" s="15">
        <f>C6*F8</f>
        <v>95</v>
      </c>
    </row>
    <row r="12" ht="12.75">
      <c r="I12" s="5"/>
    </row>
    <row r="13" spans="2:9" ht="12.75">
      <c r="B13" s="3" t="s">
        <v>2</v>
      </c>
      <c r="C13" s="14">
        <v>100</v>
      </c>
      <c r="I13" s="10">
        <f>MAX(I11-C13,0)</f>
        <v>0</v>
      </c>
    </row>
    <row r="17" spans="3:4" ht="12.75">
      <c r="C17" s="1" t="s">
        <v>8</v>
      </c>
      <c r="D17" s="4" t="s">
        <v>5</v>
      </c>
    </row>
    <row r="18" ht="12.75">
      <c r="D18" s="5" t="s">
        <v>6</v>
      </c>
    </row>
    <row r="19" ht="12.75">
      <c r="D19" s="6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19"/>
  <sheetViews>
    <sheetView showGridLines="0" zoomScale="180" zoomScaleNormal="180" zoomScalePageLayoutView="0" workbookViewId="0" topLeftCell="A1">
      <selection activeCell="A1" sqref="A1"/>
    </sheetView>
  </sheetViews>
  <sheetFormatPr defaultColWidth="9.140625" defaultRowHeight="12.75"/>
  <cols>
    <col min="2" max="2" width="12.421875" style="0" bestFit="1" customWidth="1"/>
  </cols>
  <sheetData>
    <row r="1" ht="15">
      <c r="A1" s="8" t="s">
        <v>11</v>
      </c>
    </row>
    <row r="3" spans="2:9" ht="12.75">
      <c r="B3" s="3" t="s">
        <v>0</v>
      </c>
      <c r="C3" s="14">
        <v>100</v>
      </c>
      <c r="F3" s="7" t="s">
        <v>9</v>
      </c>
      <c r="I3" s="7" t="s">
        <v>15</v>
      </c>
    </row>
    <row r="4" ht="12.75">
      <c r="F4" s="7" t="s">
        <v>16</v>
      </c>
    </row>
    <row r="5" spans="2:9" ht="12.75">
      <c r="B5" s="3" t="s">
        <v>3</v>
      </c>
      <c r="C5" s="2">
        <v>1.05</v>
      </c>
      <c r="I5" s="15">
        <f>C5*F8</f>
        <v>105</v>
      </c>
    </row>
    <row r="6" spans="2:9" ht="12.75">
      <c r="B6" s="3" t="s">
        <v>14</v>
      </c>
      <c r="C6" s="2">
        <v>0.95</v>
      </c>
      <c r="I6" s="5"/>
    </row>
    <row r="7" spans="2:9" ht="12.75">
      <c r="B7" s="3" t="s">
        <v>20</v>
      </c>
      <c r="C7" s="12">
        <f>(EXP(C9*C8)-C6)/(C5-C6)</f>
        <v>0.5417535929111845</v>
      </c>
      <c r="I7" s="10">
        <f>MAX(C$13-I5,0)</f>
        <v>0</v>
      </c>
    </row>
    <row r="8" spans="2:6" ht="12.75">
      <c r="B8" s="3" t="s">
        <v>19</v>
      </c>
      <c r="C8" s="16">
        <f>1/12</f>
        <v>0.08333333333333333</v>
      </c>
      <c r="F8" s="15">
        <f>C3</f>
        <v>100</v>
      </c>
    </row>
    <row r="9" spans="2:6" ht="12.75">
      <c r="B9" s="3" t="s">
        <v>1</v>
      </c>
      <c r="C9" s="13">
        <v>0.05</v>
      </c>
      <c r="F9" s="11">
        <f>(I7-I13)/(I5-I11)</f>
        <v>-0.5</v>
      </c>
    </row>
    <row r="10" ht="12.75">
      <c r="F10" s="10">
        <f>C11*(C7*I7+(1-C7)*I13)</f>
        <v>2.281705096868276</v>
      </c>
    </row>
    <row r="11" spans="2:9" ht="12.75">
      <c r="B11" s="3" t="s">
        <v>10</v>
      </c>
      <c r="C11" s="12">
        <f>EXP(-C9*C8)</f>
        <v>0.99584200184511</v>
      </c>
      <c r="I11" s="15">
        <f>C6*F8</f>
        <v>95</v>
      </c>
    </row>
    <row r="12" ht="12.75">
      <c r="I12" s="5"/>
    </row>
    <row r="13" spans="2:9" ht="12.75">
      <c r="B13" s="3" t="s">
        <v>2</v>
      </c>
      <c r="C13" s="14">
        <v>100</v>
      </c>
      <c r="I13" s="10">
        <f>MAX(C$13-I11,0)</f>
        <v>5</v>
      </c>
    </row>
    <row r="17" spans="3:4" ht="12.75">
      <c r="C17" s="1" t="s">
        <v>8</v>
      </c>
      <c r="D17" s="4" t="s">
        <v>5</v>
      </c>
    </row>
    <row r="18" ht="12.75">
      <c r="D18" s="5" t="s">
        <v>6</v>
      </c>
    </row>
    <row r="19" ht="12.75">
      <c r="D19" s="6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136" zoomScaleNormal="136" zoomScalePageLayoutView="0" workbookViewId="0" topLeftCell="A4">
      <selection activeCell="A1" sqref="A1"/>
    </sheetView>
  </sheetViews>
  <sheetFormatPr defaultColWidth="9.140625" defaultRowHeight="12.75"/>
  <cols>
    <col min="1" max="1" width="11.00390625" style="0" bestFit="1" customWidth="1"/>
    <col min="2" max="3" width="14.57421875" style="0" bestFit="1" customWidth="1"/>
    <col min="4" max="4" width="7.00390625" style="0" bestFit="1" customWidth="1"/>
    <col min="6" max="6" width="16.8515625" style="0" bestFit="1" customWidth="1"/>
    <col min="8" max="8" width="16.8515625" style="0" bestFit="1" customWidth="1"/>
    <col min="10" max="10" width="16.8515625" style="0" bestFit="1" customWidth="1"/>
  </cols>
  <sheetData>
    <row r="1" ht="15">
      <c r="A1" s="8" t="s">
        <v>17</v>
      </c>
    </row>
    <row r="2" spans="6:10" ht="12.75">
      <c r="F2" s="7" t="s">
        <v>12</v>
      </c>
      <c r="H2" s="7" t="s">
        <v>9</v>
      </c>
      <c r="J2" s="7" t="s">
        <v>15</v>
      </c>
    </row>
    <row r="3" spans="2:8" ht="12.75">
      <c r="B3" s="3" t="s">
        <v>0</v>
      </c>
      <c r="C3" s="14">
        <v>100</v>
      </c>
      <c r="F3" s="7" t="s">
        <v>16</v>
      </c>
      <c r="H3" s="7" t="s">
        <v>16</v>
      </c>
    </row>
    <row r="5" spans="2:8" ht="12.75">
      <c r="B5" s="3" t="s">
        <v>3</v>
      </c>
      <c r="C5" s="2">
        <v>1.05</v>
      </c>
      <c r="F5" s="7"/>
      <c r="G5" s="7"/>
      <c r="H5" s="7"/>
    </row>
    <row r="6" spans="2:3" ht="12.75">
      <c r="B6" s="3" t="s">
        <v>14</v>
      </c>
      <c r="C6" s="2">
        <v>0.95</v>
      </c>
    </row>
    <row r="7" spans="2:10" ht="12.75">
      <c r="B7" s="3" t="s">
        <v>20</v>
      </c>
      <c r="C7" s="12">
        <f>(EXP(C9*C8)-C6)/(C5-C6)</f>
        <v>0.5417535929111845</v>
      </c>
      <c r="J7" s="15">
        <f>$C$5*H10</f>
        <v>110.25</v>
      </c>
    </row>
    <row r="8" spans="2:10" ht="12.75">
      <c r="B8" s="3" t="s">
        <v>19</v>
      </c>
      <c r="C8" s="16">
        <f>1/12</f>
        <v>0.08333333333333333</v>
      </c>
      <c r="J8" s="5"/>
    </row>
    <row r="9" spans="2:10" ht="12.75">
      <c r="B9" s="3" t="s">
        <v>1</v>
      </c>
      <c r="C9" s="13">
        <v>0.05</v>
      </c>
      <c r="J9" s="10">
        <f>MAX(J7-$C$13,0)</f>
        <v>10.25</v>
      </c>
    </row>
    <row r="10" ht="12.75">
      <c r="H10" s="15">
        <f>$C$5*F13</f>
        <v>105</v>
      </c>
    </row>
    <row r="11" spans="2:8" ht="12.75">
      <c r="B11" s="3" t="s">
        <v>10</v>
      </c>
      <c r="C11" s="12">
        <f>EXP(-C9*C8)</f>
        <v>0.99584200184511</v>
      </c>
      <c r="H11" s="11">
        <f>(J9-J15)/(J7-J13)</f>
        <v>0.9761904761904762</v>
      </c>
    </row>
    <row r="12" ht="12.75">
      <c r="H12" s="10">
        <f>$C$11*($C$7*J9+(1-$C$7)*J15)</f>
        <v>5.529885070332411</v>
      </c>
    </row>
    <row r="13" spans="2:10" ht="12.75">
      <c r="B13" s="3" t="s">
        <v>2</v>
      </c>
      <c r="C13" s="14">
        <v>100</v>
      </c>
      <c r="F13" s="15">
        <f>C3</f>
        <v>100</v>
      </c>
      <c r="J13" s="15">
        <f>$C$6*H10</f>
        <v>99.75</v>
      </c>
    </row>
    <row r="14" spans="6:10" ht="12.75">
      <c r="F14" s="11">
        <f>(H12-H18)/(H10-H16)</f>
        <v>0.5529885070332411</v>
      </c>
      <c r="J14" s="5"/>
    </row>
    <row r="15" spans="6:10" ht="12.75">
      <c r="F15" s="10">
        <f>$C$11*($C$7*H12+(1-$C$7)*H18)</f>
        <v>2.9833784283985656</v>
      </c>
      <c r="J15" s="10">
        <f>MAX(J13-$C$13,0)</f>
        <v>0</v>
      </c>
    </row>
    <row r="16" ht="12.75">
      <c r="H16" s="15">
        <f>$C$6*F13</f>
        <v>95</v>
      </c>
    </row>
    <row r="17" ht="12.75">
      <c r="H17" s="11">
        <f>(J15-J21)/(J13-J19)</f>
        <v>0</v>
      </c>
    </row>
    <row r="18" spans="3:8" ht="12.75">
      <c r="C18" s="1" t="s">
        <v>8</v>
      </c>
      <c r="D18" s="4" t="s">
        <v>5</v>
      </c>
      <c r="H18" s="10">
        <f>$C$11*($C$7*J15+(1-$C$7)*J21)</f>
        <v>0</v>
      </c>
    </row>
    <row r="19" spans="4:10" ht="12.75">
      <c r="D19" s="5" t="s">
        <v>6</v>
      </c>
      <c r="J19" s="15">
        <f>$C$6*H16</f>
        <v>90.25</v>
      </c>
    </row>
    <row r="20" spans="4:10" ht="12.75">
      <c r="D20" s="6" t="s">
        <v>7</v>
      </c>
      <c r="J20" s="5"/>
    </row>
    <row r="21" ht="12.75">
      <c r="J21" s="10">
        <f>MAX(J19-$C$13,0)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="136" zoomScaleNormal="136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2" max="3" width="14.57421875" style="0" bestFit="1" customWidth="1"/>
    <col min="4" max="4" width="7.00390625" style="0" bestFit="1" customWidth="1"/>
    <col min="6" max="6" width="16.8515625" style="0" bestFit="1" customWidth="1"/>
    <col min="8" max="8" width="16.8515625" style="0" bestFit="1" customWidth="1"/>
    <col min="10" max="10" width="16.8515625" style="0" bestFit="1" customWidth="1"/>
  </cols>
  <sheetData>
    <row r="1" ht="15">
      <c r="A1" s="8" t="s">
        <v>17</v>
      </c>
    </row>
    <row r="2" spans="6:10" ht="12.75">
      <c r="F2" s="7" t="s">
        <v>12</v>
      </c>
      <c r="H2" s="7" t="s">
        <v>9</v>
      </c>
      <c r="J2" s="7" t="s">
        <v>15</v>
      </c>
    </row>
    <row r="3" spans="2:8" ht="12.75">
      <c r="B3" s="3" t="s">
        <v>0</v>
      </c>
      <c r="C3" s="14">
        <v>100</v>
      </c>
      <c r="F3" s="7" t="s">
        <v>16</v>
      </c>
      <c r="H3" s="7" t="s">
        <v>16</v>
      </c>
    </row>
    <row r="5" spans="2:8" ht="12.75">
      <c r="B5" s="3" t="s">
        <v>3</v>
      </c>
      <c r="C5" s="2">
        <v>1.05</v>
      </c>
      <c r="F5" s="7"/>
      <c r="G5" s="7"/>
      <c r="H5" s="7"/>
    </row>
    <row r="6" spans="2:3" ht="12.75">
      <c r="B6" s="3" t="s">
        <v>14</v>
      </c>
      <c r="C6" s="2">
        <v>0.95</v>
      </c>
    </row>
    <row r="7" spans="2:10" ht="12.75">
      <c r="B7" s="3" t="s">
        <v>20</v>
      </c>
      <c r="C7" s="12">
        <f>(EXP(C9*C8)-C6)/(C5-C6)</f>
        <v>0.5417535929111845</v>
      </c>
      <c r="J7" s="15">
        <f>$C$5*H10</f>
        <v>110.25</v>
      </c>
    </row>
    <row r="8" spans="2:10" ht="12.75">
      <c r="B8" s="3" t="s">
        <v>19</v>
      </c>
      <c r="C8" s="16">
        <f>1/12</f>
        <v>0.08333333333333333</v>
      </c>
      <c r="J8" s="5"/>
    </row>
    <row r="9" spans="2:10" ht="12.75">
      <c r="B9" s="3" t="s">
        <v>1</v>
      </c>
      <c r="C9" s="13">
        <v>0.05</v>
      </c>
      <c r="J9" s="10">
        <f>MAX(C$13-J7,0)</f>
        <v>0</v>
      </c>
    </row>
    <row r="10" ht="12.75">
      <c r="H10" s="15">
        <f>$C$5*F13</f>
        <v>105</v>
      </c>
    </row>
    <row r="11" spans="2:8" ht="12.75">
      <c r="B11" s="3" t="s">
        <v>10</v>
      </c>
      <c r="C11" s="12">
        <f>EXP(-C9*C8)</f>
        <v>0.99584200184511</v>
      </c>
      <c r="H11" s="11">
        <f>(J9-J15)/(J7-J13)</f>
        <v>-0.023809523809523808</v>
      </c>
    </row>
    <row r="12" ht="12.75">
      <c r="H12" s="10">
        <f>$C$11*($C$7*J9+(1-$C$7)*J15)</f>
        <v>0.1140852548434138</v>
      </c>
    </row>
    <row r="13" spans="2:10" ht="12.75">
      <c r="B13" s="3" t="s">
        <v>2</v>
      </c>
      <c r="C13" s="14">
        <v>100</v>
      </c>
      <c r="F13" s="15">
        <f>C3</f>
        <v>100</v>
      </c>
      <c r="J13" s="15">
        <f>$C$6*H10</f>
        <v>99.75</v>
      </c>
    </row>
    <row r="14" spans="6:10" ht="12.75">
      <c r="F14" s="11">
        <f>(H12-H18)/(H10-H16)</f>
        <v>-0.4470114929667588</v>
      </c>
      <c r="J14" s="5"/>
    </row>
    <row r="15" spans="6:10" ht="12.75">
      <c r="F15" s="10">
        <f>$C$11*($C$7*H12+(1-$C$7)*H18)</f>
        <v>2.153507692286177</v>
      </c>
      <c r="J15" s="10">
        <f>MAX(C$13-J13,0)</f>
        <v>0.25</v>
      </c>
    </row>
    <row r="16" ht="12.75">
      <c r="H16" s="15">
        <f>$C$6*F13</f>
        <v>95</v>
      </c>
    </row>
    <row r="17" ht="12.75">
      <c r="H17" s="11">
        <f>(J15-J21)/(J13-J19)</f>
        <v>-1</v>
      </c>
    </row>
    <row r="18" spans="3:8" ht="12.75">
      <c r="C18" s="1" t="s">
        <v>8</v>
      </c>
      <c r="D18" s="4" t="s">
        <v>5</v>
      </c>
      <c r="H18" s="10">
        <f>$C$11*($C$7*J15+(1-$C$7)*J21)</f>
        <v>4.584200184511002</v>
      </c>
    </row>
    <row r="19" spans="4:10" ht="12.75">
      <c r="D19" s="5" t="s">
        <v>6</v>
      </c>
      <c r="J19" s="15">
        <f>$C$6*H16</f>
        <v>90.25</v>
      </c>
    </row>
    <row r="20" spans="4:10" ht="12.75">
      <c r="D20" s="6" t="s">
        <v>7</v>
      </c>
      <c r="J20" s="5"/>
    </row>
    <row r="21" ht="12.75">
      <c r="J21" s="10">
        <f>MAX(C$13-J19,0)</f>
        <v>9.75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L24"/>
  <sheetViews>
    <sheetView showGridLines="0" zoomScale="135" zoomScaleNormal="135" zoomScalePageLayoutView="0" workbookViewId="0" topLeftCell="A4">
      <selection activeCell="A1" sqref="A1"/>
    </sheetView>
  </sheetViews>
  <sheetFormatPr defaultColWidth="9.140625" defaultRowHeight="12.75"/>
  <cols>
    <col min="1" max="1" width="10.421875" style="0" customWidth="1"/>
    <col min="2" max="2" width="12.421875" style="0" bestFit="1" customWidth="1"/>
  </cols>
  <sheetData>
    <row r="1" ht="15">
      <c r="A1" s="8" t="s">
        <v>18</v>
      </c>
    </row>
    <row r="2" spans="6:12" ht="12.75">
      <c r="F2" s="7" t="s">
        <v>13</v>
      </c>
      <c r="G2" s="7"/>
      <c r="H2" s="7" t="s">
        <v>12</v>
      </c>
      <c r="J2" s="7" t="s">
        <v>9</v>
      </c>
      <c r="L2" s="7" t="s">
        <v>15</v>
      </c>
    </row>
    <row r="3" spans="2:10" ht="12.75">
      <c r="B3" s="3" t="s">
        <v>0</v>
      </c>
      <c r="C3" s="14">
        <v>100</v>
      </c>
      <c r="F3" s="7" t="s">
        <v>16</v>
      </c>
      <c r="G3" s="7"/>
      <c r="H3" s="7" t="s">
        <v>16</v>
      </c>
      <c r="J3" s="7" t="s">
        <v>16</v>
      </c>
    </row>
    <row r="4" ht="12.75">
      <c r="L4" s="15">
        <f>$C$5*J7</f>
        <v>115.7625</v>
      </c>
    </row>
    <row r="5" spans="2:12" ht="12.75">
      <c r="B5" s="3" t="s">
        <v>3</v>
      </c>
      <c r="C5" s="2">
        <v>1.05</v>
      </c>
      <c r="F5" s="7"/>
      <c r="G5" s="7"/>
      <c r="H5" s="7"/>
      <c r="L5" s="5"/>
    </row>
    <row r="6" spans="2:12" ht="12.75">
      <c r="B6" s="3" t="s">
        <v>14</v>
      </c>
      <c r="C6" s="2">
        <v>0.95</v>
      </c>
      <c r="L6" s="10">
        <f>MAX(L4-$C$13,0)</f>
        <v>15.762500000000003</v>
      </c>
    </row>
    <row r="7" spans="2:10" ht="12.75">
      <c r="B7" s="3" t="s">
        <v>4</v>
      </c>
      <c r="C7" s="12">
        <f>(EXP(C9*C8)-C6)/(C5-C6)</f>
        <v>0.5417535929111845</v>
      </c>
      <c r="J7" s="15">
        <f>$C$5*H10</f>
        <v>110.25</v>
      </c>
    </row>
    <row r="8" spans="3:10" ht="12.75">
      <c r="C8">
        <f>1/12</f>
        <v>0.08333333333333333</v>
      </c>
      <c r="J8" s="9">
        <f>(L6-L12)/(L4-L10)</f>
        <v>1</v>
      </c>
    </row>
    <row r="9" spans="2:10" ht="12.75">
      <c r="B9" s="3" t="s">
        <v>1</v>
      </c>
      <c r="C9" s="13">
        <v>0.05</v>
      </c>
      <c r="J9" s="10">
        <f>$C$11*($C$7*L6+(1-$C$7)*L12)</f>
        <v>10.665799815488999</v>
      </c>
    </row>
    <row r="10" spans="8:12" ht="12.75">
      <c r="H10" s="15">
        <f>$C$5*F13</f>
        <v>105</v>
      </c>
      <c r="L10" s="15">
        <f>$C$6*J7</f>
        <v>104.7375</v>
      </c>
    </row>
    <row r="11" spans="2:12" ht="12.75">
      <c r="B11" s="3" t="s">
        <v>10</v>
      </c>
      <c r="C11" s="12">
        <f>EXP(-C9*C8)</f>
        <v>0.99584200184511</v>
      </c>
      <c r="H11" s="9">
        <f>(J9-J15)/(J7-J13)</f>
        <v>0.7723727534314746</v>
      </c>
      <c r="L11" s="5"/>
    </row>
    <row r="12" spans="8:12" ht="12.75">
      <c r="H12" s="10">
        <f>$C$11*($C$7*J9+(1-$C$7)*J15)</f>
        <v>6.920565058343532</v>
      </c>
      <c r="L12" s="10">
        <f>MAX(L10-$C$13,0)</f>
        <v>4.737499999999997</v>
      </c>
    </row>
    <row r="13" spans="2:10" ht="12.75">
      <c r="B13" s="3" t="s">
        <v>2</v>
      </c>
      <c r="C13" s="14">
        <v>100</v>
      </c>
      <c r="F13" s="15">
        <f>C3</f>
        <v>100</v>
      </c>
      <c r="J13" s="15">
        <f>$C$6*H10</f>
        <v>99.75</v>
      </c>
    </row>
    <row r="14" spans="6:10" ht="12.75">
      <c r="F14" s="9">
        <f>(H12-H18)/(H10-H16)</f>
        <v>0.554166210180322</v>
      </c>
      <c r="J14" s="9">
        <f>(L12-L18)/(L10-L16)</f>
        <v>0.4749373433583953</v>
      </c>
    </row>
    <row r="15" spans="6:10" ht="12.75">
      <c r="F15" s="10">
        <f>$C$11*($C$7*H12+(1-$C$7)*H18)</f>
        <v>4.362901629038909</v>
      </c>
      <c r="J15" s="10">
        <f>$C$11*($C$7*L12+(1-$C$7)*L18)</f>
        <v>2.5558859044585156</v>
      </c>
    </row>
    <row r="16" spans="8:12" ht="12.75">
      <c r="H16" s="15">
        <f>$C$6*F13</f>
        <v>95</v>
      </c>
      <c r="L16" s="15">
        <f>$C$6*J13</f>
        <v>94.76249999999999</v>
      </c>
    </row>
    <row r="17" spans="3:12" ht="12.75">
      <c r="C17" s="1" t="s">
        <v>8</v>
      </c>
      <c r="D17" s="4" t="s">
        <v>5</v>
      </c>
      <c r="H17" s="9">
        <f>(J15-J21)/(J13-J19)</f>
        <v>0.269040621521949</v>
      </c>
      <c r="L17" s="5"/>
    </row>
    <row r="18" spans="4:12" ht="12.75">
      <c r="D18" s="5" t="s">
        <v>6</v>
      </c>
      <c r="H18" s="10">
        <f>$C$11*($C$7*J15+(1-$C$7)*J21)</f>
        <v>1.378902956540312</v>
      </c>
      <c r="L18" s="10">
        <f>MAX(L16-$C$13,0)</f>
        <v>0</v>
      </c>
    </row>
    <row r="19" spans="4:10" ht="12.75">
      <c r="D19" s="6" t="s">
        <v>7</v>
      </c>
      <c r="J19" s="15">
        <f>$C$6*H16</f>
        <v>90.25</v>
      </c>
    </row>
    <row r="20" ht="12.75">
      <c r="J20" s="5">
        <f>(L18-L24)/(L16-L22)</f>
        <v>0</v>
      </c>
    </row>
    <row r="21" ht="12.75">
      <c r="J21" s="10">
        <f>$C$11*($C$7*L18+(1-$C$7)*L24)</f>
        <v>0</v>
      </c>
    </row>
    <row r="22" ht="12.75">
      <c r="L22" s="15">
        <f>$C$6*J19</f>
        <v>85.7375</v>
      </c>
    </row>
    <row r="23" ht="12.75">
      <c r="L23" s="5"/>
    </row>
    <row r="24" ht="12.75">
      <c r="L24" s="10">
        <f>MAX(L22-$C$13,0)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L24"/>
  <sheetViews>
    <sheetView showGridLines="0" zoomScale="135" zoomScaleNormal="135"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2.421875" style="0" bestFit="1" customWidth="1"/>
  </cols>
  <sheetData>
    <row r="1" ht="15">
      <c r="A1" s="8" t="s">
        <v>18</v>
      </c>
    </row>
    <row r="2" spans="6:12" ht="12.75">
      <c r="F2" s="7" t="s">
        <v>13</v>
      </c>
      <c r="G2" s="7"/>
      <c r="H2" s="7" t="s">
        <v>12</v>
      </c>
      <c r="J2" s="7" t="s">
        <v>9</v>
      </c>
      <c r="L2" s="7" t="s">
        <v>15</v>
      </c>
    </row>
    <row r="3" spans="2:10" ht="12.75">
      <c r="B3" s="3" t="s">
        <v>0</v>
      </c>
      <c r="C3" s="14">
        <v>100</v>
      </c>
      <c r="F3" s="7" t="s">
        <v>16</v>
      </c>
      <c r="G3" s="7"/>
      <c r="H3" s="7" t="s">
        <v>16</v>
      </c>
      <c r="J3" s="7" t="s">
        <v>16</v>
      </c>
    </row>
    <row r="4" ht="12.75">
      <c r="L4" s="15">
        <f>$C$5*J7</f>
        <v>115.7625</v>
      </c>
    </row>
    <row r="5" spans="2:12" ht="12.75">
      <c r="B5" s="3" t="s">
        <v>3</v>
      </c>
      <c r="C5" s="2">
        <v>1.05</v>
      </c>
      <c r="F5" s="7"/>
      <c r="G5" s="7"/>
      <c r="H5" s="7"/>
      <c r="L5" s="5"/>
    </row>
    <row r="6" spans="2:12" ht="12.75">
      <c r="B6" s="3" t="s">
        <v>14</v>
      </c>
      <c r="C6" s="2">
        <v>0.95</v>
      </c>
      <c r="L6" s="10">
        <f>MAX($C$13-L4,0)</f>
        <v>0</v>
      </c>
    </row>
    <row r="7" spans="2:10" ht="12.75">
      <c r="B7" s="3" t="s">
        <v>4</v>
      </c>
      <c r="C7" s="12">
        <f>(EXP(C9*C8)-C6)/(C5-C6)</f>
        <v>0.5417535929111845</v>
      </c>
      <c r="J7" s="15">
        <f>$C$5*H10</f>
        <v>110.25</v>
      </c>
    </row>
    <row r="8" spans="3:10" ht="12.75">
      <c r="C8">
        <f>1/12</f>
        <v>0.08333333333333333</v>
      </c>
      <c r="J8" s="9">
        <f>(L6-L12)/(L4-L10)</f>
        <v>0</v>
      </c>
    </row>
    <row r="9" spans="2:10" ht="12.75">
      <c r="B9" s="3" t="s">
        <v>1</v>
      </c>
      <c r="C9" s="13">
        <v>0.05</v>
      </c>
      <c r="J9" s="10">
        <f>$C$11*($C$7*L6+(1-$C$7)*L12)</f>
        <v>0</v>
      </c>
    </row>
    <row r="10" spans="8:12" ht="12.75">
      <c r="H10" s="15">
        <f>$C$5*F13</f>
        <v>105</v>
      </c>
      <c r="L10" s="15">
        <f>$C$6*J7</f>
        <v>104.7375</v>
      </c>
    </row>
    <row r="11" spans="2:12" ht="12.75">
      <c r="B11" s="3" t="s">
        <v>10</v>
      </c>
      <c r="C11" s="12">
        <f>EXP(-C9*C8)</f>
        <v>0.99584200184511</v>
      </c>
      <c r="H11" s="9">
        <f>(J9-J15)/(J7-J13)</f>
        <v>-0.2276272465685261</v>
      </c>
      <c r="L11" s="5"/>
    </row>
    <row r="12" spans="8:12" ht="12.75">
      <c r="H12" s="10">
        <f>$C$11*($C$7*J9+(1-$C$7)*J15)</f>
        <v>1.0906943222311452</v>
      </c>
      <c r="L12" s="10">
        <f>MAX($C$13-L10,0)</f>
        <v>0</v>
      </c>
    </row>
    <row r="13" spans="2:10" ht="12.75">
      <c r="B13" s="3" t="s">
        <v>2</v>
      </c>
      <c r="C13" s="14">
        <v>100</v>
      </c>
      <c r="F13" s="15">
        <f>C3</f>
        <v>100</v>
      </c>
      <c r="J13" s="15">
        <f>$C$6*H10</f>
        <v>99.75</v>
      </c>
    </row>
    <row r="14" spans="6:10" ht="12.75">
      <c r="F14" s="9">
        <f>(H12-H18)/(H10-H16)</f>
        <v>-0.44583378981967847</v>
      </c>
      <c r="J14" s="9">
        <f>(L12-L18)/(L10-L16)</f>
        <v>-0.5250626566416047</v>
      </c>
    </row>
    <row r="15" spans="6:10" ht="12.75">
      <c r="F15" s="10">
        <f>$C$11*($C$7*H12+(1-$C$7)*H18)</f>
        <v>3.1206816784270788</v>
      </c>
      <c r="J15" s="10">
        <f>$C$11*($C$7*L12+(1-$C$7)*L18)</f>
        <v>2.390086088969524</v>
      </c>
    </row>
    <row r="16" spans="8:12" ht="12.75">
      <c r="H16" s="15">
        <f>$C$6*F13</f>
        <v>95</v>
      </c>
      <c r="L16" s="15">
        <f>$C$6*J13</f>
        <v>94.76249999999999</v>
      </c>
    </row>
    <row r="17" spans="3:12" ht="12.75">
      <c r="C17" s="1" t="s">
        <v>8</v>
      </c>
      <c r="D17" s="4" t="s">
        <v>5</v>
      </c>
      <c r="H17" s="9">
        <f>(J15-J21)/(J13-J19)</f>
        <v>-0.7309593784780513</v>
      </c>
      <c r="L17" s="5"/>
    </row>
    <row r="18" spans="4:12" ht="12.75">
      <c r="D18" s="5" t="s">
        <v>6</v>
      </c>
      <c r="H18" s="10">
        <f>$C$11*($C$7*J15+(1-$C$7)*J21)</f>
        <v>5.54903222042793</v>
      </c>
      <c r="L18" s="10">
        <f>MAX($C$13-L16,0)</f>
        <v>5.237500000000011</v>
      </c>
    </row>
    <row r="19" spans="4:10" ht="12.75">
      <c r="D19" s="6" t="s">
        <v>7</v>
      </c>
      <c r="J19" s="15">
        <f>$C$6*H16</f>
        <v>90.25</v>
      </c>
    </row>
    <row r="20" ht="12.75">
      <c r="J20" s="5">
        <f>(L18-L24)/(L16-L22)</f>
        <v>-1</v>
      </c>
    </row>
    <row r="21" ht="12.75">
      <c r="J21" s="10">
        <f>$C$11*($C$7*L18+(1-$C$7)*L24)</f>
        <v>9.33420018451101</v>
      </c>
    </row>
    <row r="22" ht="12.75">
      <c r="L22" s="15">
        <f>$C$6*J19</f>
        <v>85.7375</v>
      </c>
    </row>
    <row r="23" ht="12.75">
      <c r="L23" s="5"/>
    </row>
    <row r="24" ht="12.75">
      <c r="L24" s="10">
        <f>MAX($C$13-L22,0)</f>
        <v>14.262500000000003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Wilmott</dc:creator>
  <cp:keywords/>
  <dc:description/>
  <cp:lastModifiedBy>James_Garven</cp:lastModifiedBy>
  <dcterms:created xsi:type="dcterms:W3CDTF">2000-10-21T11:13:59Z</dcterms:created>
  <dcterms:modified xsi:type="dcterms:W3CDTF">2013-05-29T07:17:49Z</dcterms:modified>
  <cp:category/>
  <cp:version/>
  <cp:contentType/>
  <cp:contentStatus/>
</cp:coreProperties>
</file>